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" i="1" l="1"/>
  <c r="D32" i="1" l="1"/>
  <c r="D81" i="1" l="1"/>
  <c r="D57" i="1" l="1"/>
  <c r="F89" i="1"/>
  <c r="E89" i="1"/>
  <c r="D87" i="1"/>
  <c r="C87" i="1"/>
  <c r="E59" i="1"/>
  <c r="F87" i="1" l="1"/>
  <c r="E87" i="1"/>
  <c r="D121" i="1"/>
  <c r="E103" i="1"/>
  <c r="F103" i="1"/>
  <c r="D101" i="1"/>
  <c r="C101" i="1"/>
  <c r="E101" i="1" s="1"/>
  <c r="D104" i="1"/>
  <c r="C104" i="1"/>
  <c r="D45" i="1"/>
  <c r="C45" i="1"/>
  <c r="F54" i="1"/>
  <c r="E54" i="1"/>
  <c r="F47" i="1"/>
  <c r="E47" i="1"/>
  <c r="F101" i="1" l="1"/>
  <c r="D15" i="1"/>
  <c r="D67" i="1" l="1"/>
  <c r="C121" i="1"/>
  <c r="F30" i="1" l="1"/>
  <c r="C57" i="1"/>
  <c r="E64" i="1"/>
  <c r="D19" i="1" l="1"/>
  <c r="D124" i="1" l="1"/>
  <c r="C124" i="1"/>
  <c r="D110" i="1" l="1"/>
  <c r="C110" i="1"/>
  <c r="E113" i="1"/>
  <c r="F113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37" i="1" l="1"/>
  <c r="F119" i="1" l="1"/>
  <c r="D118" i="1"/>
  <c r="C37" i="1" l="1"/>
  <c r="C24" i="1" l="1"/>
  <c r="F45" i="1" l="1"/>
  <c r="F50" i="1"/>
  <c r="E50" i="1"/>
  <c r="E62" i="1" l="1"/>
  <c r="F62" i="1"/>
  <c r="D24" i="1"/>
  <c r="E30" i="1"/>
  <c r="E40" i="1"/>
  <c r="C23" i="1"/>
  <c r="E34" i="1" l="1"/>
  <c r="C15" i="1"/>
  <c r="D90" i="1" l="1"/>
  <c r="C118" i="1" l="1"/>
  <c r="F118" i="1" s="1"/>
  <c r="E119" i="1"/>
  <c r="C97" i="1"/>
  <c r="D97" i="1"/>
  <c r="E118" i="1" l="1"/>
  <c r="F53" i="1" l="1"/>
  <c r="E53" i="1"/>
  <c r="E114" i="1" l="1"/>
  <c r="F114" i="1"/>
  <c r="C90" i="1"/>
  <c r="E94" i="1"/>
  <c r="F94" i="1"/>
  <c r="E90" i="1" l="1"/>
  <c r="D23" i="1" l="1"/>
  <c r="D9" i="1"/>
  <c r="D8" i="1" l="1"/>
  <c r="D7" i="1"/>
  <c r="F39" i="1"/>
  <c r="E39" i="1"/>
  <c r="F49" i="1" l="1"/>
  <c r="C19" i="1" l="1"/>
  <c r="C9" i="1" s="1"/>
  <c r="C8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F59" i="1"/>
  <c r="E60" i="1"/>
  <c r="F60" i="1"/>
  <c r="E61" i="1"/>
  <c r="F61" i="1"/>
  <c r="E63" i="1"/>
  <c r="F63" i="1"/>
  <c r="E65" i="1"/>
  <c r="F66" i="1"/>
  <c r="C67" i="1"/>
  <c r="E69" i="1"/>
  <c r="F69" i="1"/>
  <c r="E72" i="1"/>
  <c r="F72" i="1"/>
  <c r="E73" i="1"/>
  <c r="F73" i="1"/>
  <c r="C75" i="1"/>
  <c r="D75" i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92" i="1"/>
  <c r="F92" i="1"/>
  <c r="E93" i="1"/>
  <c r="F93" i="1"/>
  <c r="E95" i="1"/>
  <c r="F95" i="1"/>
  <c r="E96" i="1"/>
  <c r="F96" i="1"/>
  <c r="E99" i="1"/>
  <c r="F99" i="1"/>
  <c r="E100" i="1"/>
  <c r="F100" i="1"/>
  <c r="E106" i="1"/>
  <c r="F106" i="1"/>
  <c r="E107" i="1"/>
  <c r="F107" i="1"/>
  <c r="E108" i="1"/>
  <c r="F108" i="1"/>
  <c r="E109" i="1"/>
  <c r="F109" i="1"/>
  <c r="E112" i="1"/>
  <c r="F112" i="1"/>
  <c r="C115" i="1"/>
  <c r="D115" i="1"/>
  <c r="E117" i="1"/>
  <c r="F117" i="1"/>
  <c r="D56" i="1" l="1"/>
  <c r="D120" i="1" s="1"/>
  <c r="C56" i="1"/>
  <c r="E45" i="1"/>
  <c r="D127" i="1"/>
  <c r="D130" i="1" s="1"/>
  <c r="C7" i="1"/>
  <c r="E19" i="1"/>
  <c r="F19" i="1"/>
  <c r="E15" i="1"/>
  <c r="F15" i="1"/>
  <c r="F37" i="1"/>
  <c r="F67" i="1"/>
  <c r="F24" i="1"/>
  <c r="E97" i="1"/>
  <c r="F90" i="1"/>
  <c r="E70" i="1"/>
  <c r="E32" i="1"/>
  <c r="E110" i="1"/>
  <c r="F81" i="1"/>
  <c r="E67" i="1"/>
  <c r="E57" i="1"/>
  <c r="E115" i="1"/>
  <c r="F110" i="1"/>
  <c r="E104" i="1"/>
  <c r="F97" i="1"/>
  <c r="E75" i="1"/>
  <c r="F70" i="1"/>
  <c r="F57" i="1"/>
  <c r="F32" i="1"/>
  <c r="F115" i="1"/>
  <c r="F104" i="1"/>
  <c r="E81" i="1"/>
  <c r="F75" i="1"/>
  <c r="E24" i="1"/>
  <c r="C120" i="1" l="1"/>
  <c r="E56" i="1"/>
  <c r="F7" i="1"/>
  <c r="C127" i="1"/>
  <c r="C130" i="1" s="1"/>
  <c r="E9" i="1"/>
  <c r="F9" i="1"/>
  <c r="E23" i="1"/>
  <c r="F56" i="1"/>
  <c r="F23" i="1"/>
  <c r="F8" i="1" l="1"/>
  <c r="E8" i="1"/>
</calcChain>
</file>

<file path=xl/sharedStrings.xml><?xml version="1.0" encoding="utf-8"?>
<sst xmlns="http://schemas.openxmlformats.org/spreadsheetml/2006/main" count="364" uniqueCount="227">
  <si>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</si>
  <si>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</si>
  <si>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</si>
  <si>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</si>
  <si>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</si>
  <si>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</si>
  <si>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</si>
  <si>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</si>
  <si>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</si>
  <si>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</si>
  <si>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</si>
  <si>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</si>
  <si>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</si>
  <si>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</si>
  <si>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</si>
  <si>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</si>
  <si>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</si>
  <si>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</si>
  <si>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</si>
  <si>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</si>
  <si>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</si>
  <si>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</si>
  <si>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</si>
  <si>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</si>
  <si>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</si>
  <si>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</si>
  <si>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</si>
  <si>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</si>
  <si>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</si>
  <si>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</si>
  <si>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</si>
  <si>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</si>
  <si>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</si>
  <si>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</si>
  <si>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</si>
  <si>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</si>
  <si>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</si>
  <si>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</si>
  <si>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</si>
  <si>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</si>
  <si>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</si>
  <si>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</si>
  <si>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</si>
  <si>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</si>
  <si>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</si>
  <si>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</si>
  <si>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</si>
  <si>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</si>
  <si>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</si>
  <si>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</si>
  <si>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</si>
  <si>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</si>
  <si>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</si>
  <si>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</si>
  <si>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</si>
  <si>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</si>
  <si>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</si>
  <si>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</si>
  <si>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</si>
  <si>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</si>
  <si>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</si>
  <si>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</si>
  <si>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</si>
  <si>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</si>
  <si>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</si>
  <si>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</si>
  <si>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</si>
  <si>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</si>
  <si>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</si>
  <si>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</si>
  <si>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</si>
  <si>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</si>
  <si>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</si>
  <si>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</si>
  <si>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</si>
  <si>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</si>
  <si>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</si>
  <si>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</si>
  <si>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</si>
  <si>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</si>
  <si>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</si>
  <si>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</si>
  <si>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</si>
  <si>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</si>
  <si>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</si>
  <si>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</si>
  <si>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</si>
  <si>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</si>
  <si>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</si>
  <si>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</si>
  <si>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</si>
  <si>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</si>
  <si>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</si>
  <si>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</si>
  <si>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</si>
  <si>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</si>
  <si>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</si>
  <si>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</si>
  <si>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</si>
  <si>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</si>
  <si>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</si>
  <si>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</si>
  <si>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</si>
  <si>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</si>
  <si>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</si>
  <si>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</si>
  <si>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</si>
  <si>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</si>
  <si>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</si>
  <si>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</si>
  <si>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</si>
  <si>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</si>
  <si>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</si>
  <si>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</si>
  <si>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</si>
  <si>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</si>
  <si>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</si>
  <si>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</si>
  <si>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</si>
  <si>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</si>
  <si>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</si>
  <si>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</si>
  <si>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</si>
  <si>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</si>
  <si>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</si>
  <si>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</si>
  <si>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</si>
  <si>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</si>
  <si>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</si>
  <si>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</si>
  <si>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</si>
  <si>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</si>
  <si>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</si>
  <si>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</si>
  <si>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</si>
  <si>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</si>
  <si>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</si>
  <si>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</si>
  <si>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</si>
  <si>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</si>
  <si>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</si>
  <si>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</si>
  <si>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</si>
  <si>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</si>
  <si>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</si>
  <si>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</si>
  <si>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</si>
  <si>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</si>
  <si>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</si>
  <si>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</si>
  <si>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</si>
  <si>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</si>
  <si>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</si>
  <si>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</si>
  <si>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</si>
  <si>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</si>
  <si>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</si>
  <si>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</si>
  <si>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</si>
  <si>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</si>
  <si>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</si>
  <si>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</si>
  <si>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</si>
  <si>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</si>
  <si>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</si>
  <si>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</si>
  <si>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</si>
  <si>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</si>
  <si>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</si>
  <si>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</si>
  <si>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</si>
  <si>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</si>
  <si>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</si>
  <si>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</si>
  <si>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</si>
  <si>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</si>
  <si>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</si>
  <si>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</si>
  <si>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</si>
  <si>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</si>
  <si>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</si>
  <si>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</si>
  <si>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</si>
  <si>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</si>
  <si>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</si>
  <si>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</si>
  <si>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</si>
  <si>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</si>
  <si>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</si>
  <si>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</si>
  <si>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</si>
  <si>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</si>
  <si>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</si>
  <si>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</si>
  <si>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</si>
  <si>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</si>
  <si>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</si>
  <si>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</si>
  <si>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</si>
  <si>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</si>
  <si>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</si>
  <si>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</si>
  <si>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</si>
  <si>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</si>
  <si>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</si>
  <si>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</si>
  <si>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</si>
  <si>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</si>
  <si>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</si>
  <si>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</si>
  <si>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</si>
  <si>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</si>
  <si>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</si>
  <si>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</si>
  <si>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</si>
  <si>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Исполнитель: Малинина Светлана Сергеевна 8 (39160) 21-1-61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</si>
  <si>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</si>
  <si>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</si>
  <si>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</si>
  <si>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</si>
  <si>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</si>
  <si>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</si>
  <si>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</si>
  <si>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</si>
  <si>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Сведения об исполнении бюджета Северо-Енисейского района  
на 01.12.2020 года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</si>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</sst>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0"/>
  <sheetViews>
    <sheetView tabSelected="1" zoomScaleNormal="100" workbookViewId="0">
      <selection activeCell="C81" sqref="C81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224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C9+C23+C45</f>
        <v>2967794.3</v>
      </c>
      <c r="D7" s="22">
        <f>D9+D23+D45</f>
        <v>2409233.4</v>
      </c>
      <c r="E7" s="22">
        <f>C7-D7</f>
        <v>558560.89999999991</v>
      </c>
      <c r="F7" s="22">
        <f>D7*100/C7</f>
        <v>81.179258279456903</v>
      </c>
    </row>
    <row r="8" spans="1:14" x14ac:dyDescent="0.25">
      <c r="A8" s="27" t="s">
        <v>162</v>
      </c>
      <c r="B8" s="10" t="s">
        <v>133</v>
      </c>
      <c r="C8" s="22">
        <f>C9+C23</f>
        <v>2322659.5999999996</v>
      </c>
      <c r="D8" s="22">
        <f>D9+D23</f>
        <v>1879409.9999999998</v>
      </c>
      <c r="E8" s="22">
        <f t="shared" ref="E7:E24" si="0">C8-D8</f>
        <v>443249.59999999986</v>
      </c>
      <c r="F8" s="22">
        <f>D8*100/C8</f>
        <v>80.916290962308892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2223457.7999999998</v>
      </c>
      <c r="D9" s="22">
        <f>D10+D11+D12+D13+D14+D15+D19</f>
        <v>1788209.5999999999</v>
      </c>
      <c r="E9" s="22">
        <f t="shared" ref="E9" si="1">E10+E11+E12+E13+E14+E15+E19</f>
        <v>435248.20000000007</v>
      </c>
      <c r="F9" s="22">
        <f t="shared" ref="F9:F23" si="2">D9*100/C9</f>
        <v>80.424715054182727</v>
      </c>
      <c r="H9" s="4"/>
    </row>
    <row r="10" spans="1:14" x14ac:dyDescent="0.25">
      <c r="A10" s="27" t="s">
        <v>160</v>
      </c>
      <c r="B10" s="16" t="s">
        <v>28</v>
      </c>
      <c r="C10" s="24">
        <v>1546222.2</v>
      </c>
      <c r="D10" s="22">
        <v>1176045.8999999999</v>
      </c>
      <c r="E10" s="22">
        <f t="shared" si="0"/>
        <v>370176.30000000005</v>
      </c>
      <c r="F10" s="22">
        <f t="shared" si="2"/>
        <v>76.059307646727603</v>
      </c>
    </row>
    <row r="11" spans="1:14" x14ac:dyDescent="0.25">
      <c r="A11" s="27" t="s">
        <v>161</v>
      </c>
      <c r="B11" s="16" t="s">
        <v>27</v>
      </c>
      <c r="C11" s="22">
        <v>655178.4</v>
      </c>
      <c r="D11" s="22">
        <v>592284.1</v>
      </c>
      <c r="E11" s="22">
        <f t="shared" si="0"/>
        <v>62894.300000000047</v>
      </c>
      <c r="F11" s="22">
        <f t="shared" si="2"/>
        <v>90.400431393953156</v>
      </c>
    </row>
    <row r="12" spans="1:14" ht="25.5" x14ac:dyDescent="0.25">
      <c r="A12" s="27" t="s">
        <v>164</v>
      </c>
      <c r="B12" s="16" t="s">
        <v>26</v>
      </c>
      <c r="C12" s="22">
        <v>1382.8</v>
      </c>
      <c r="D12" s="22">
        <v>1246.7</v>
      </c>
      <c r="E12" s="22">
        <f t="shared" si="0"/>
        <v>136.09999999999991</v>
      </c>
      <c r="F12" s="22">
        <f t="shared" si="2"/>
        <v>90.157651142609197</v>
      </c>
    </row>
    <row r="13" spans="1:14" x14ac:dyDescent="0.25">
      <c r="A13" s="27" t="s">
        <v>165</v>
      </c>
      <c r="B13" s="16" t="s">
        <v>166</v>
      </c>
      <c r="C13" s="24">
        <v>16251.6</v>
      </c>
      <c r="D13" s="22">
        <v>14622.5</v>
      </c>
      <c r="E13" s="22">
        <f t="shared" si="0"/>
        <v>1629.1000000000004</v>
      </c>
      <c r="F13" s="22">
        <f t="shared" si="2"/>
        <v>89.975756233232417</v>
      </c>
    </row>
    <row r="14" spans="1:14" x14ac:dyDescent="0.25">
      <c r="A14" s="27" t="s">
        <v>167</v>
      </c>
      <c r="B14" s="16" t="s">
        <v>25</v>
      </c>
      <c r="C14" s="22">
        <v>850</v>
      </c>
      <c r="D14" s="22">
        <v>579.79999999999995</v>
      </c>
      <c r="E14" s="22">
        <f t="shared" si="0"/>
        <v>270.20000000000005</v>
      </c>
      <c r="F14" s="22">
        <f t="shared" si="2"/>
        <v>68.211764705882345</v>
      </c>
    </row>
    <row r="15" spans="1:14" x14ac:dyDescent="0.25">
      <c r="A15" s="27" t="s">
        <v>168</v>
      </c>
      <c r="B15" s="16" t="s">
        <v>111</v>
      </c>
      <c r="C15" s="22">
        <f>C17+C18</f>
        <v>2000</v>
      </c>
      <c r="D15" s="22">
        <f>D17+D18</f>
        <v>1950.6999999999998</v>
      </c>
      <c r="E15" s="22">
        <f t="shared" ref="E15" si="3">E17+E18</f>
        <v>49.300000000000097</v>
      </c>
      <c r="F15" s="22">
        <f t="shared" si="2"/>
        <v>97.534999999999982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1760</v>
      </c>
      <c r="D17" s="32">
        <v>1775.6</v>
      </c>
      <c r="E17" s="32">
        <f t="shared" si="0"/>
        <v>-15.599999999999909</v>
      </c>
      <c r="F17" s="32">
        <f t="shared" si="2"/>
        <v>100.88636363636364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175.1</v>
      </c>
      <c r="E18" s="32">
        <f t="shared" si="0"/>
        <v>64.900000000000006</v>
      </c>
      <c r="F18" s="32">
        <f t="shared" si="2"/>
        <v>72.958333333333329</v>
      </c>
    </row>
    <row r="19" spans="1:14" x14ac:dyDescent="0.25">
      <c r="A19" s="27" t="s">
        <v>171</v>
      </c>
      <c r="B19" s="16" t="s">
        <v>112</v>
      </c>
      <c r="C19" s="24">
        <f>C21+C22</f>
        <v>1572.8</v>
      </c>
      <c r="D19" s="24">
        <f>D21+D22</f>
        <v>1479.9</v>
      </c>
      <c r="E19" s="24">
        <f t="shared" ref="E19" si="4">E21+E22</f>
        <v>92.9</v>
      </c>
      <c r="F19" s="22">
        <f>D19*100/C19</f>
        <v>94.093336724313332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1320</v>
      </c>
      <c r="D21" s="32">
        <v>1225.5</v>
      </c>
      <c r="E21" s="32">
        <f t="shared" ref="E21:E22" si="5">C21-D21</f>
        <v>94.5</v>
      </c>
      <c r="F21" s="32">
        <f t="shared" ref="F21:F22" si="6">D21*100/C21</f>
        <v>92.840909090909093</v>
      </c>
    </row>
    <row r="22" spans="1:14" ht="60" x14ac:dyDescent="0.25">
      <c r="A22" s="27" t="s">
        <v>173</v>
      </c>
      <c r="B22" s="33" t="s">
        <v>114</v>
      </c>
      <c r="C22" s="41">
        <v>252.8</v>
      </c>
      <c r="D22" s="32">
        <v>254.4</v>
      </c>
      <c r="E22" s="32">
        <f t="shared" si="5"/>
        <v>-1.5999999999999943</v>
      </c>
      <c r="F22" s="32">
        <f t="shared" si="6"/>
        <v>100.63291139240506</v>
      </c>
    </row>
    <row r="23" spans="1:14" ht="18.75" customHeight="1" x14ac:dyDescent="0.25">
      <c r="A23" s="26"/>
      <c r="B23" s="16" t="s">
        <v>24</v>
      </c>
      <c r="C23" s="22">
        <f>C24+C31+C32+C37+C42+C43+C44</f>
        <v>99201.8</v>
      </c>
      <c r="D23" s="22">
        <f>D31+D32+D37+D42+D43+D44+D24</f>
        <v>91200.4</v>
      </c>
      <c r="E23" s="22">
        <f>E24+E31+E32+E37+E42+E43+E44</f>
        <v>7945.5000000000073</v>
      </c>
      <c r="F23" s="22">
        <f t="shared" si="2"/>
        <v>91.934218935543512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52748.7</v>
      </c>
      <c r="D24" s="24">
        <f>D26+D27+D28+D29+D30</f>
        <v>48645.19999999999</v>
      </c>
      <c r="E24" s="22">
        <f t="shared" si="0"/>
        <v>4103.5000000000073</v>
      </c>
      <c r="F24" s="22">
        <f>D24*100/C24</f>
        <v>92.220661362270533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26020</v>
      </c>
      <c r="D26" s="32">
        <v>25543.8</v>
      </c>
      <c r="E26" s="32">
        <f t="shared" ref="E26:E32" si="7">C26-D26</f>
        <v>476.20000000000073</v>
      </c>
      <c r="F26" s="32">
        <f>D26*100/C26</f>
        <v>98.169869331283621</v>
      </c>
      <c r="N26" s="43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2238.8000000000002</v>
      </c>
      <c r="E27" s="32">
        <f t="shared" si="7"/>
        <v>61.199999999999818</v>
      </c>
      <c r="F27" s="32">
        <f t="shared" ref="F27:F28" si="8">D27*100/C27</f>
        <v>97.339130434782618</v>
      </c>
    </row>
    <row r="28" spans="1:14" ht="36" x14ac:dyDescent="0.25">
      <c r="A28" s="26" t="s">
        <v>180</v>
      </c>
      <c r="B28" s="34" t="s">
        <v>115</v>
      </c>
      <c r="C28" s="41">
        <v>24222</v>
      </c>
      <c r="D28" s="32">
        <v>20655.8</v>
      </c>
      <c r="E28" s="32">
        <f t="shared" si="7"/>
        <v>3566.2000000000007</v>
      </c>
      <c r="F28" s="32">
        <f t="shared" si="8"/>
        <v>85.277020890099905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206.5</v>
      </c>
      <c r="D30" s="32">
        <v>206.6</v>
      </c>
      <c r="E30" s="32">
        <f>C30-D30</f>
        <v>-9.9999999999994316E-2</v>
      </c>
      <c r="F30" s="32">
        <f>D30*100/C30</f>
        <v>100.04842615012106</v>
      </c>
      <c r="M30" s="44"/>
    </row>
    <row r="31" spans="1:14" ht="19.5" customHeight="1" x14ac:dyDescent="0.25">
      <c r="A31" s="27" t="s">
        <v>175</v>
      </c>
      <c r="B31" s="16" t="s">
        <v>22</v>
      </c>
      <c r="C31" s="24">
        <v>6909.3</v>
      </c>
      <c r="D31" s="22">
        <v>6412.3</v>
      </c>
      <c r="E31" s="22">
        <f t="shared" si="7"/>
        <v>497</v>
      </c>
      <c r="F31" s="22">
        <f>D31*100/C31</f>
        <v>92.806796636417573</v>
      </c>
    </row>
    <row r="32" spans="1:14" ht="25.5" x14ac:dyDescent="0.25">
      <c r="A32" s="27" t="s">
        <v>176</v>
      </c>
      <c r="B32" s="16" t="s">
        <v>36</v>
      </c>
      <c r="C32" s="24">
        <f>C34+C35+C36</f>
        <v>7344.7</v>
      </c>
      <c r="D32" s="24">
        <f>D34+D35+D36</f>
        <v>6620.0999999999995</v>
      </c>
      <c r="E32" s="22">
        <f t="shared" si="7"/>
        <v>724.60000000000036</v>
      </c>
      <c r="F32" s="22">
        <f>D32*100/C32</f>
        <v>90.134382616036049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5402.1</v>
      </c>
      <c r="D34" s="32">
        <v>4460.7</v>
      </c>
      <c r="E34" s="32">
        <f>C34-D34</f>
        <v>941.40000000000055</v>
      </c>
      <c r="F34" s="32">
        <f>D34*100/C34</f>
        <v>82.573443660798574</v>
      </c>
    </row>
    <row r="35" spans="1:14" ht="24" x14ac:dyDescent="0.25">
      <c r="A35" s="29" t="s">
        <v>191</v>
      </c>
      <c r="B35" s="34" t="s">
        <v>192</v>
      </c>
      <c r="C35" s="41">
        <v>68.900000000000006</v>
      </c>
      <c r="D35" s="32">
        <v>22.9</v>
      </c>
      <c r="E35" s="32">
        <f>C35-D35</f>
        <v>46.000000000000007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1873.7</v>
      </c>
      <c r="D36" s="32">
        <v>2136.5</v>
      </c>
      <c r="E36" s="32">
        <f>C36-D36</f>
        <v>-262.79999999999995</v>
      </c>
      <c r="F36" s="32">
        <f>D36*100/C36</f>
        <v>114.02572450232161</v>
      </c>
    </row>
    <row r="37" spans="1:14" x14ac:dyDescent="0.25">
      <c r="A37" s="27" t="s">
        <v>178</v>
      </c>
      <c r="B37" s="16" t="s">
        <v>21</v>
      </c>
      <c r="C37" s="22">
        <f>C41+C39+C40</f>
        <v>30226.400000000001</v>
      </c>
      <c r="D37" s="22">
        <f>D41+D39+D40</f>
        <v>28371.3</v>
      </c>
      <c r="E37" s="22">
        <f>E41+E39</f>
        <v>1799.2</v>
      </c>
      <c r="F37" s="22">
        <f>D37*100/C37</f>
        <v>93.862649868988697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28000</v>
      </c>
      <c r="D39" s="14">
        <v>26455</v>
      </c>
      <c r="E39" s="14">
        <f>C39-D39</f>
        <v>1545</v>
      </c>
      <c r="F39" s="14">
        <f>D39/C39*100</f>
        <v>94.482142857142861</v>
      </c>
    </row>
    <row r="40" spans="1:14" ht="63.75" x14ac:dyDescent="0.25">
      <c r="A40" s="26" t="s">
        <v>209</v>
      </c>
      <c r="B40" s="64" t="s">
        <v>210</v>
      </c>
      <c r="C40" s="14">
        <v>1026.4000000000001</v>
      </c>
      <c r="D40" s="14">
        <v>970.5</v>
      </c>
      <c r="E40" s="14">
        <f>C40-D40</f>
        <v>55.900000000000091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1200</v>
      </c>
      <c r="D41" s="14">
        <v>945.8</v>
      </c>
      <c r="E41" s="14">
        <f t="shared" ref="E41:E44" si="9">C41-D41</f>
        <v>254.20000000000005</v>
      </c>
      <c r="F41" s="14">
        <f>D41*100/C41</f>
        <v>78.816666666666663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35.9</v>
      </c>
      <c r="E42" s="22">
        <f t="shared" si="9"/>
        <v>9.5</v>
      </c>
      <c r="F42" s="22">
        <f>D42*100/C42</f>
        <v>79.074889867841406</v>
      </c>
    </row>
    <row r="43" spans="1:14" x14ac:dyDescent="0.25">
      <c r="A43" s="27" t="s">
        <v>183</v>
      </c>
      <c r="B43" s="16" t="s">
        <v>19</v>
      </c>
      <c r="C43" s="22">
        <v>1927.3</v>
      </c>
      <c r="D43" s="22">
        <v>1103.9000000000001</v>
      </c>
      <c r="E43" s="22">
        <f t="shared" si="9"/>
        <v>823.39999999999986</v>
      </c>
      <c r="F43" s="22">
        <f>D43*100/C43</f>
        <v>57.277019664816073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11.7</v>
      </c>
      <c r="E44" s="22">
        <f t="shared" si="9"/>
        <v>-11.7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645134.69999999995</v>
      </c>
      <c r="D45" s="22">
        <f>D48+D49+D50+D55+D53+D51+D52+D47+D54</f>
        <v>529823.4</v>
      </c>
      <c r="E45" s="22">
        <f>E48+E49+E50+E55+E53+E51+E52+E47</f>
        <v>115311.29999999997</v>
      </c>
      <c r="F45" s="22">
        <f t="shared" ref="F45" si="10">D45*100/C45</f>
        <v>82.126011823577315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71986.399999999994</v>
      </c>
      <c r="D48" s="14">
        <v>51960.4</v>
      </c>
      <c r="E48" s="14">
        <f t="shared" ref="E48:E89" si="12">C48-D48</f>
        <v>20025.999999999993</v>
      </c>
      <c r="F48" s="14">
        <f>D48*100/C48</f>
        <v>72.180856383983652</v>
      </c>
      <c r="N48" s="43"/>
    </row>
    <row r="49" spans="1:13" x14ac:dyDescent="0.25">
      <c r="A49" s="26" t="s">
        <v>130</v>
      </c>
      <c r="B49" s="17" t="s">
        <v>121</v>
      </c>
      <c r="C49" s="14">
        <v>366446.2</v>
      </c>
      <c r="D49" s="14">
        <v>321353.40000000002</v>
      </c>
      <c r="E49" s="14">
        <f t="shared" si="12"/>
        <v>45092.799999999988</v>
      </c>
      <c r="F49" s="14">
        <f t="shared" ref="F49:F54" si="13">D49*100/C49</f>
        <v>87.694564713728795</v>
      </c>
    </row>
    <row r="50" spans="1:13" x14ac:dyDescent="0.25">
      <c r="A50" s="26" t="s">
        <v>149</v>
      </c>
      <c r="B50" s="17" t="s">
        <v>150</v>
      </c>
      <c r="C50" s="14">
        <v>6158.6</v>
      </c>
      <c r="D50" s="14">
        <v>2984.3</v>
      </c>
      <c r="E50" s="14">
        <f t="shared" si="12"/>
        <v>3174.3</v>
      </c>
      <c r="F50" s="14">
        <f t="shared" si="13"/>
        <v>48.457441626343645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256.3</v>
      </c>
      <c r="D53" s="14">
        <v>73.5</v>
      </c>
      <c r="E53" s="14">
        <f t="shared" si="12"/>
        <v>182.8</v>
      </c>
      <c r="F53" s="14">
        <f t="shared" si="13"/>
        <v>28.677331252438549</v>
      </c>
    </row>
    <row r="54" spans="1:13" ht="38.25" x14ac:dyDescent="0.25">
      <c r="A54" s="26" t="s">
        <v>213</v>
      </c>
      <c r="B54" s="17" t="s">
        <v>214</v>
      </c>
      <c r="C54" s="14">
        <v>775</v>
      </c>
      <c r="D54" s="14">
        <v>775</v>
      </c>
      <c r="E54" s="14">
        <f t="shared" si="12"/>
        <v>0</v>
      </c>
      <c r="F54" s="14">
        <f t="shared" si="13"/>
        <v>100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4"/>
    </row>
    <row r="56" spans="1:13" x14ac:dyDescent="0.25">
      <c r="A56" s="26" t="s">
        <v>154</v>
      </c>
      <c r="B56" s="21" t="s">
        <v>16</v>
      </c>
      <c r="C56" s="22">
        <f>C57+C70+C75+C81+C90+C67+C97+C104+C110+C115+C119+C101+C87</f>
        <v>2230936.7000000002</v>
      </c>
      <c r="D56" s="22">
        <f>D57+D70+D75+D81+D90+D67+D97+D104+D110+D115+D119+D101+D87</f>
        <v>1548032.4000000001</v>
      </c>
      <c r="E56" s="22">
        <f t="shared" ref="E56" si="14">E57+E70+E75+E81+E90+E67+E97+E104+E110+E115+E119+E101</f>
        <v>681930.49999999977</v>
      </c>
      <c r="F56" s="22">
        <f t="shared" ref="F56:F94" si="15">D56*100/C56</f>
        <v>69.389346636325442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318314.29999999993</v>
      </c>
      <c r="D57" s="22">
        <f>SUM(D59:D66)</f>
        <v>262992.80000000005</v>
      </c>
      <c r="E57" s="22">
        <f t="shared" si="12"/>
        <v>55321.499999999884</v>
      </c>
      <c r="F57" s="22">
        <f t="shared" si="15"/>
        <v>82.620479193049164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13301.4</v>
      </c>
      <c r="D59" s="14">
        <v>11373.1</v>
      </c>
      <c r="E59" s="14">
        <f t="shared" si="12"/>
        <v>1928.2999999999993</v>
      </c>
      <c r="F59" s="14">
        <f t="shared" si="15"/>
        <v>85.503029756266258</v>
      </c>
    </row>
    <row r="60" spans="1:13" ht="38.25" x14ac:dyDescent="0.25">
      <c r="A60" s="26" t="s">
        <v>41</v>
      </c>
      <c r="B60" s="13" t="s">
        <v>49</v>
      </c>
      <c r="C60" s="14">
        <v>7178.5</v>
      </c>
      <c r="D60" s="14">
        <v>6167</v>
      </c>
      <c r="E60" s="14">
        <f t="shared" si="12"/>
        <v>1011.5</v>
      </c>
      <c r="F60" s="14">
        <f t="shared" si="15"/>
        <v>85.909312530472945</v>
      </c>
      <c r="M60" s="44"/>
    </row>
    <row r="61" spans="1:13" ht="38.25" x14ac:dyDescent="0.25">
      <c r="A61" s="26" t="s">
        <v>42</v>
      </c>
      <c r="B61" s="13" t="s">
        <v>50</v>
      </c>
      <c r="C61" s="14">
        <v>218401.3</v>
      </c>
      <c r="D61" s="14">
        <v>181067.7</v>
      </c>
      <c r="E61" s="14">
        <f t="shared" si="12"/>
        <v>37333.599999999977</v>
      </c>
      <c r="F61" s="14">
        <f t="shared" si="15"/>
        <v>82.905962556083693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9</v>
      </c>
      <c r="E62" s="14">
        <f t="shared" si="12"/>
        <v>0</v>
      </c>
      <c r="F62" s="14">
        <f t="shared" si="15"/>
        <v>100</v>
      </c>
    </row>
    <row r="63" spans="1:13" x14ac:dyDescent="0.25">
      <c r="A63" s="26" t="s">
        <v>43</v>
      </c>
      <c r="B63" s="13" t="s">
        <v>51</v>
      </c>
      <c r="C63" s="14">
        <v>34404.5</v>
      </c>
      <c r="D63" s="14">
        <v>29653.1</v>
      </c>
      <c r="E63" s="14">
        <f t="shared" si="12"/>
        <v>4751.4000000000015</v>
      </c>
      <c r="F63" s="14">
        <f t="shared" si="15"/>
        <v>86.189597291052038</v>
      </c>
    </row>
    <row r="64" spans="1:13" x14ac:dyDescent="0.25">
      <c r="A64" s="26" t="s">
        <v>207</v>
      </c>
      <c r="B64" s="13" t="s">
        <v>208</v>
      </c>
      <c r="C64" s="23">
        <v>2400</v>
      </c>
      <c r="D64" s="14">
        <v>2400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3306</v>
      </c>
      <c r="D65" s="14">
        <v>0</v>
      </c>
      <c r="E65" s="14">
        <f t="shared" si="12"/>
        <v>3306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39313.599999999999</v>
      </c>
      <c r="D66" s="14">
        <v>32322.9</v>
      </c>
      <c r="E66" s="14">
        <v>9373</v>
      </c>
      <c r="F66" s="14">
        <f t="shared" si="15"/>
        <v>82.218112815921216</v>
      </c>
    </row>
    <row r="67" spans="1:6" x14ac:dyDescent="0.25">
      <c r="A67" s="27" t="s">
        <v>46</v>
      </c>
      <c r="B67" s="16" t="s">
        <v>14</v>
      </c>
      <c r="C67" s="24">
        <f>C69</f>
        <v>578</v>
      </c>
      <c r="D67" s="22">
        <f>D69</f>
        <v>437.3</v>
      </c>
      <c r="E67" s="22">
        <f t="shared" si="12"/>
        <v>140.69999999999999</v>
      </c>
      <c r="F67" s="22">
        <f t="shared" si="15"/>
        <v>75.65743944636678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66" t="s">
        <v>54</v>
      </c>
      <c r="C69" s="14">
        <v>578</v>
      </c>
      <c r="D69" s="14">
        <v>437.3</v>
      </c>
      <c r="E69" s="14">
        <f t="shared" si="12"/>
        <v>140.69999999999999</v>
      </c>
      <c r="F69" s="14">
        <f t="shared" si="15"/>
        <v>75.65743944636678</v>
      </c>
    </row>
    <row r="70" spans="1:6" x14ac:dyDescent="0.25">
      <c r="A70" s="27" t="s">
        <v>55</v>
      </c>
      <c r="B70" s="16" t="s">
        <v>13</v>
      </c>
      <c r="C70" s="24">
        <f>C72+C73+C74</f>
        <v>47814.5</v>
      </c>
      <c r="D70" s="24">
        <f>D72+D73+D74</f>
        <v>30595.3</v>
      </c>
      <c r="E70" s="22">
        <f t="shared" si="12"/>
        <v>17219.2</v>
      </c>
      <c r="F70" s="22">
        <f t="shared" si="15"/>
        <v>63.987493333612186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14">
        <v>45200.1</v>
      </c>
      <c r="D72" s="14">
        <v>28750.7</v>
      </c>
      <c r="E72" s="14">
        <f t="shared" si="12"/>
        <v>16449.399999999998</v>
      </c>
      <c r="F72" s="14">
        <f t="shared" si="15"/>
        <v>63.607602638047261</v>
      </c>
    </row>
    <row r="73" spans="1:6" x14ac:dyDescent="0.25">
      <c r="A73" s="26" t="s">
        <v>57</v>
      </c>
      <c r="B73" s="13" t="s">
        <v>59</v>
      </c>
      <c r="C73" s="14">
        <v>1645.3</v>
      </c>
      <c r="D73" s="14">
        <v>1129.8</v>
      </c>
      <c r="E73" s="14">
        <f t="shared" si="12"/>
        <v>515.5</v>
      </c>
      <c r="F73" s="14">
        <f t="shared" si="15"/>
        <v>68.668327964504954</v>
      </c>
    </row>
    <row r="74" spans="1:6" ht="33.75" customHeight="1" x14ac:dyDescent="0.25">
      <c r="A74" s="26" t="s">
        <v>196</v>
      </c>
      <c r="B74" s="13" t="s">
        <v>197</v>
      </c>
      <c r="C74" s="14">
        <v>969.1</v>
      </c>
      <c r="D74" s="14">
        <v>714.8</v>
      </c>
      <c r="E74" s="14">
        <f t="shared" si="12"/>
        <v>254.30000000000007</v>
      </c>
      <c r="F74" s="14">
        <f t="shared" si="15"/>
        <v>73.759157981632441</v>
      </c>
    </row>
    <row r="75" spans="1:6" x14ac:dyDescent="0.25">
      <c r="A75" s="27" t="s">
        <v>60</v>
      </c>
      <c r="B75" s="16" t="s">
        <v>12</v>
      </c>
      <c r="C75" s="22">
        <f>+C78+C79+C80+C77</f>
        <v>170716.40000000002</v>
      </c>
      <c r="D75" s="22">
        <f>+D78+D79+D80+D77</f>
        <v>108158.5</v>
      </c>
      <c r="E75" s="22">
        <f t="shared" si="12"/>
        <v>62557.900000000023</v>
      </c>
      <c r="F75" s="22">
        <f t="shared" si="15"/>
        <v>63.355658858785674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5"/>
        <v>0</v>
      </c>
    </row>
    <row r="78" spans="1:6" x14ac:dyDescent="0.25">
      <c r="A78" s="26" t="s">
        <v>62</v>
      </c>
      <c r="B78" s="13" t="s">
        <v>72</v>
      </c>
      <c r="C78" s="14">
        <v>17946.8</v>
      </c>
      <c r="D78" s="14">
        <v>11361.8</v>
      </c>
      <c r="E78" s="14">
        <f t="shared" si="12"/>
        <v>6585</v>
      </c>
      <c r="F78" s="14">
        <f t="shared" si="15"/>
        <v>63.308222078587832</v>
      </c>
    </row>
    <row r="79" spans="1:6" x14ac:dyDescent="0.25">
      <c r="A79" s="26" t="s">
        <v>63</v>
      </c>
      <c r="B79" s="13" t="s">
        <v>73</v>
      </c>
      <c r="C79" s="14">
        <v>89587.8</v>
      </c>
      <c r="D79" s="14">
        <v>51975.1</v>
      </c>
      <c r="E79" s="14">
        <f t="shared" si="12"/>
        <v>37612.700000000004</v>
      </c>
      <c r="F79" s="14">
        <f t="shared" si="15"/>
        <v>58.015823583121808</v>
      </c>
    </row>
    <row r="80" spans="1:6" x14ac:dyDescent="0.25">
      <c r="A80" s="26" t="s">
        <v>64</v>
      </c>
      <c r="B80" s="13" t="s">
        <v>74</v>
      </c>
      <c r="C80" s="14">
        <v>62281.8</v>
      </c>
      <c r="D80" s="14">
        <v>44821.599999999999</v>
      </c>
      <c r="E80" s="14">
        <f t="shared" si="12"/>
        <v>17460.200000000004</v>
      </c>
      <c r="F80" s="14">
        <f t="shared" si="15"/>
        <v>71.965807025487379</v>
      </c>
    </row>
    <row r="81" spans="1:13" x14ac:dyDescent="0.25">
      <c r="A81" s="38" t="s">
        <v>65</v>
      </c>
      <c r="B81" s="39" t="s">
        <v>11</v>
      </c>
      <c r="C81" s="22">
        <f>C84+C85+C83+C86</f>
        <v>755347.4</v>
      </c>
      <c r="D81" s="22">
        <f>D84+D85+D83+D86</f>
        <v>387654.30000000005</v>
      </c>
      <c r="E81" s="22">
        <f t="shared" si="12"/>
        <v>367693.1</v>
      </c>
      <c r="F81" s="22">
        <f t="shared" si="15"/>
        <v>51.321325789961023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88331.4</v>
      </c>
      <c r="D83" s="14">
        <v>41078</v>
      </c>
      <c r="E83" s="14">
        <f t="shared" si="12"/>
        <v>47253.399999999994</v>
      </c>
      <c r="F83" s="14">
        <f t="shared" si="15"/>
        <v>46.504414058873742</v>
      </c>
    </row>
    <row r="84" spans="1:13" x14ac:dyDescent="0.25">
      <c r="A84" s="26" t="s">
        <v>67</v>
      </c>
      <c r="B84" s="13" t="s">
        <v>76</v>
      </c>
      <c r="C84" s="14">
        <v>574560.4</v>
      </c>
      <c r="D84" s="14">
        <v>280525.7</v>
      </c>
      <c r="E84" s="14">
        <f t="shared" si="12"/>
        <v>294034.7</v>
      </c>
      <c r="F84" s="14">
        <f t="shared" si="15"/>
        <v>48.824405580335849</v>
      </c>
      <c r="M84" s="44"/>
    </row>
    <row r="85" spans="1:13" x14ac:dyDescent="0.25">
      <c r="A85" s="26" t="s">
        <v>68</v>
      </c>
      <c r="B85" s="13" t="s">
        <v>77</v>
      </c>
      <c r="C85" s="14">
        <v>58710.1</v>
      </c>
      <c r="D85" s="14">
        <v>38255.699999999997</v>
      </c>
      <c r="E85" s="14">
        <f t="shared" si="12"/>
        <v>20454.400000000001</v>
      </c>
      <c r="F85" s="14">
        <f t="shared" si="15"/>
        <v>65.160338681078713</v>
      </c>
    </row>
    <row r="86" spans="1:13" x14ac:dyDescent="0.25">
      <c r="A86" s="26" t="s">
        <v>69</v>
      </c>
      <c r="B86" s="13" t="s">
        <v>78</v>
      </c>
      <c r="C86" s="14">
        <v>33745.5</v>
      </c>
      <c r="D86" s="14">
        <v>27794.9</v>
      </c>
      <c r="E86" s="14">
        <f t="shared" si="12"/>
        <v>5950.5999999999985</v>
      </c>
      <c r="F86" s="14">
        <f t="shared" si="15"/>
        <v>82.366241424782558</v>
      </c>
    </row>
    <row r="87" spans="1:13" s="65" customFormat="1" x14ac:dyDescent="0.25">
      <c r="A87" s="27" t="s">
        <v>221</v>
      </c>
      <c r="B87" s="16" t="s">
        <v>220</v>
      </c>
      <c r="C87" s="22">
        <f>C89</f>
        <v>1701.6</v>
      </c>
      <c r="D87" s="22">
        <f>D89</f>
        <v>727.8</v>
      </c>
      <c r="E87" s="14">
        <f t="shared" si="12"/>
        <v>973.8</v>
      </c>
      <c r="F87" s="14">
        <f t="shared" si="15"/>
        <v>42.771509167842034</v>
      </c>
    </row>
    <row r="88" spans="1:13" s="65" customFormat="1" x14ac:dyDescent="0.25">
      <c r="A88" s="27"/>
      <c r="B88" s="13" t="s">
        <v>6</v>
      </c>
      <c r="C88" s="22"/>
      <c r="D88" s="22"/>
      <c r="E88" s="14"/>
      <c r="F88" s="14"/>
    </row>
    <row r="89" spans="1:13" x14ac:dyDescent="0.25">
      <c r="A89" s="26" t="s">
        <v>222</v>
      </c>
      <c r="B89" s="13" t="s">
        <v>223</v>
      </c>
      <c r="C89" s="14">
        <v>1701.6</v>
      </c>
      <c r="D89" s="14">
        <v>727.8</v>
      </c>
      <c r="E89" s="14">
        <f t="shared" si="12"/>
        <v>973.8</v>
      </c>
      <c r="F89" s="14">
        <f t="shared" si="15"/>
        <v>42.771509167842034</v>
      </c>
    </row>
    <row r="90" spans="1:13" x14ac:dyDescent="0.25">
      <c r="A90" s="27" t="s">
        <v>70</v>
      </c>
      <c r="B90" s="19" t="s">
        <v>10</v>
      </c>
      <c r="C90" s="22">
        <f>C92+C93+C95+C96+C94</f>
        <v>628377</v>
      </c>
      <c r="D90" s="22">
        <f>D92+D93+D95+D96+D94</f>
        <v>516615.9</v>
      </c>
      <c r="E90" s="22">
        <f>C90-D90</f>
        <v>111761.09999999998</v>
      </c>
      <c r="F90" s="22">
        <f t="shared" si="15"/>
        <v>82.214323566903303</v>
      </c>
    </row>
    <row r="91" spans="1:13" x14ac:dyDescent="0.25">
      <c r="A91" s="26"/>
      <c r="B91" s="13" t="s">
        <v>6</v>
      </c>
      <c r="C91" s="14"/>
      <c r="D91" s="22"/>
      <c r="E91" s="14"/>
      <c r="F91" s="14"/>
    </row>
    <row r="92" spans="1:13" x14ac:dyDescent="0.25">
      <c r="A92" s="26" t="s">
        <v>79</v>
      </c>
      <c r="B92" s="13" t="s">
        <v>83</v>
      </c>
      <c r="C92" s="14">
        <v>167943.7</v>
      </c>
      <c r="D92" s="14">
        <v>135437.5</v>
      </c>
      <c r="E92" s="14">
        <f t="shared" ref="E92:E119" si="16">C92-D92</f>
        <v>32506.200000000012</v>
      </c>
      <c r="F92" s="14">
        <f t="shared" si="15"/>
        <v>80.644585060350579</v>
      </c>
    </row>
    <row r="93" spans="1:13" x14ac:dyDescent="0.25">
      <c r="A93" s="26" t="s">
        <v>123</v>
      </c>
      <c r="B93" s="13" t="s">
        <v>84</v>
      </c>
      <c r="C93" s="14">
        <v>286593</v>
      </c>
      <c r="D93" s="14">
        <v>236800</v>
      </c>
      <c r="E93" s="14">
        <f t="shared" si="16"/>
        <v>49793</v>
      </c>
      <c r="F93" s="14">
        <f t="shared" si="15"/>
        <v>82.625884093470532</v>
      </c>
    </row>
    <row r="94" spans="1:13" x14ac:dyDescent="0.25">
      <c r="A94" s="26" t="s">
        <v>126</v>
      </c>
      <c r="B94" s="13" t="s">
        <v>134</v>
      </c>
      <c r="C94" s="14">
        <v>104052.1</v>
      </c>
      <c r="D94" s="14">
        <v>86223.2</v>
      </c>
      <c r="E94" s="14">
        <f t="shared" si="16"/>
        <v>17828.900000000009</v>
      </c>
      <c r="F94" s="14">
        <f t="shared" si="15"/>
        <v>82.865410693296909</v>
      </c>
    </row>
    <row r="95" spans="1:13" x14ac:dyDescent="0.25">
      <c r="A95" s="26" t="s">
        <v>80</v>
      </c>
      <c r="B95" s="13" t="s">
        <v>89</v>
      </c>
      <c r="C95" s="14">
        <v>10881.9</v>
      </c>
      <c r="D95" s="14">
        <v>9010.7999999999993</v>
      </c>
      <c r="E95" s="14">
        <f t="shared" si="16"/>
        <v>1871.1000000000004</v>
      </c>
      <c r="F95" s="14">
        <f t="shared" ref="F95:F119" si="17">D95*100/C95</f>
        <v>82.805392440658338</v>
      </c>
    </row>
    <row r="96" spans="1:13" x14ac:dyDescent="0.25">
      <c r="A96" s="26" t="s">
        <v>81</v>
      </c>
      <c r="B96" s="13" t="s">
        <v>90</v>
      </c>
      <c r="C96" s="14">
        <v>58906.3</v>
      </c>
      <c r="D96" s="14">
        <v>49144.4</v>
      </c>
      <c r="E96" s="14">
        <f t="shared" si="16"/>
        <v>9761.9000000000015</v>
      </c>
      <c r="F96" s="14">
        <f t="shared" si="17"/>
        <v>83.428088336901141</v>
      </c>
    </row>
    <row r="97" spans="1:6" x14ac:dyDescent="0.25">
      <c r="A97" s="27" t="s">
        <v>82</v>
      </c>
      <c r="B97" s="16" t="s">
        <v>9</v>
      </c>
      <c r="C97" s="22">
        <f>C99+C100</f>
        <v>137426.79999999999</v>
      </c>
      <c r="D97" s="22">
        <f>SUM(D99:D100)</f>
        <v>113752.70000000001</v>
      </c>
      <c r="E97" s="22">
        <f t="shared" si="16"/>
        <v>23674.099999999977</v>
      </c>
      <c r="F97" s="22">
        <f t="shared" si="17"/>
        <v>82.773301859608196</v>
      </c>
    </row>
    <row r="98" spans="1:6" x14ac:dyDescent="0.25">
      <c r="A98" s="26"/>
      <c r="B98" s="13" t="s">
        <v>6</v>
      </c>
      <c r="C98" s="14"/>
      <c r="D98" s="14"/>
      <c r="E98" s="14"/>
      <c r="F98" s="14"/>
    </row>
    <row r="99" spans="1:6" x14ac:dyDescent="0.25">
      <c r="A99" s="26" t="s">
        <v>85</v>
      </c>
      <c r="B99" s="13" t="s">
        <v>86</v>
      </c>
      <c r="C99" s="14">
        <v>84991</v>
      </c>
      <c r="D99" s="14">
        <v>71466.600000000006</v>
      </c>
      <c r="E99" s="14">
        <f t="shared" si="16"/>
        <v>13524.399999999994</v>
      </c>
      <c r="F99" s="14">
        <f t="shared" si="17"/>
        <v>84.087256297725659</v>
      </c>
    </row>
    <row r="100" spans="1:6" ht="25.5" x14ac:dyDescent="0.25">
      <c r="A100" s="26" t="s">
        <v>87</v>
      </c>
      <c r="B100" s="13" t="s">
        <v>88</v>
      </c>
      <c r="C100" s="14">
        <v>52435.8</v>
      </c>
      <c r="D100" s="14">
        <v>42286.1</v>
      </c>
      <c r="E100" s="14">
        <f t="shared" si="16"/>
        <v>10149.700000000004</v>
      </c>
      <c r="F100" s="14">
        <f t="shared" si="17"/>
        <v>80.643567944038224</v>
      </c>
    </row>
    <row r="101" spans="1:6" s="65" customFormat="1" x14ac:dyDescent="0.25">
      <c r="A101" s="27" t="s">
        <v>216</v>
      </c>
      <c r="B101" s="16" t="s">
        <v>217</v>
      </c>
      <c r="C101" s="22">
        <f>C103</f>
        <v>15085.7</v>
      </c>
      <c r="D101" s="22">
        <f>D103</f>
        <v>4785.7</v>
      </c>
      <c r="E101" s="14">
        <f t="shared" si="16"/>
        <v>10300</v>
      </c>
      <c r="F101" s="14">
        <f t="shared" si="17"/>
        <v>31.723420192632755</v>
      </c>
    </row>
    <row r="102" spans="1:6" s="65" customFormat="1" x14ac:dyDescent="0.25">
      <c r="A102" s="27"/>
      <c r="B102" s="16" t="s">
        <v>6</v>
      </c>
      <c r="C102" s="22"/>
      <c r="D102" s="22"/>
      <c r="E102" s="14"/>
      <c r="F102" s="14"/>
    </row>
    <row r="103" spans="1:6" x14ac:dyDescent="0.25">
      <c r="A103" s="26" t="s">
        <v>218</v>
      </c>
      <c r="B103" s="13" t="s">
        <v>219</v>
      </c>
      <c r="C103" s="14">
        <v>15085.7</v>
      </c>
      <c r="D103" s="14">
        <v>4785.7</v>
      </c>
      <c r="E103" s="14">
        <f t="shared" si="16"/>
        <v>10300</v>
      </c>
      <c r="F103" s="14">
        <f t="shared" si="17"/>
        <v>31.723420192632755</v>
      </c>
    </row>
    <row r="104" spans="1:6" x14ac:dyDescent="0.25">
      <c r="A104" s="27" t="s">
        <v>91</v>
      </c>
      <c r="B104" s="16" t="s">
        <v>8</v>
      </c>
      <c r="C104" s="22">
        <f>C106+C107+C108+C109</f>
        <v>46994.8</v>
      </c>
      <c r="D104" s="22">
        <f>D106+D107+D108+D109</f>
        <v>34484.399999999994</v>
      </c>
      <c r="E104" s="22">
        <f t="shared" si="16"/>
        <v>12510.400000000009</v>
      </c>
      <c r="F104" s="22">
        <f t="shared" si="17"/>
        <v>73.379182377624744</v>
      </c>
    </row>
    <row r="105" spans="1:6" x14ac:dyDescent="0.25">
      <c r="A105" s="26"/>
      <c r="B105" s="13" t="s">
        <v>6</v>
      </c>
      <c r="C105" s="22"/>
      <c r="D105" s="14"/>
      <c r="E105" s="14"/>
      <c r="F105" s="14"/>
    </row>
    <row r="106" spans="1:6" x14ac:dyDescent="0.25">
      <c r="A106" s="26" t="s">
        <v>92</v>
      </c>
      <c r="B106" s="13" t="s">
        <v>97</v>
      </c>
      <c r="C106" s="14">
        <v>1916.7</v>
      </c>
      <c r="D106" s="14">
        <v>1635</v>
      </c>
      <c r="E106" s="14">
        <f t="shared" si="16"/>
        <v>281.70000000000005</v>
      </c>
      <c r="F106" s="14">
        <f t="shared" si="17"/>
        <v>85.30286429801221</v>
      </c>
    </row>
    <row r="107" spans="1:6" x14ac:dyDescent="0.25">
      <c r="A107" s="26" t="s">
        <v>93</v>
      </c>
      <c r="B107" s="13" t="s">
        <v>98</v>
      </c>
      <c r="C107" s="14">
        <v>29442.9</v>
      </c>
      <c r="D107" s="14">
        <v>20657.3</v>
      </c>
      <c r="E107" s="14">
        <f t="shared" si="16"/>
        <v>8785.6000000000022</v>
      </c>
      <c r="F107" s="14">
        <f t="shared" si="17"/>
        <v>70.160548043840791</v>
      </c>
    </row>
    <row r="108" spans="1:6" x14ac:dyDescent="0.25">
      <c r="A108" s="26" t="s">
        <v>94</v>
      </c>
      <c r="B108" s="13" t="s">
        <v>99</v>
      </c>
      <c r="C108" s="14">
        <v>974.6</v>
      </c>
      <c r="D108" s="14">
        <v>699.6</v>
      </c>
      <c r="E108" s="14">
        <f t="shared" si="16"/>
        <v>275</v>
      </c>
      <c r="F108" s="14">
        <f t="shared" si="17"/>
        <v>71.783295711060944</v>
      </c>
    </row>
    <row r="109" spans="1:6" x14ac:dyDescent="0.25">
      <c r="A109" s="26" t="s">
        <v>95</v>
      </c>
      <c r="B109" s="13" t="s">
        <v>100</v>
      </c>
      <c r="C109" s="14">
        <v>14660.6</v>
      </c>
      <c r="D109" s="14">
        <v>11492.5</v>
      </c>
      <c r="E109" s="14">
        <f t="shared" si="16"/>
        <v>3168.1000000000004</v>
      </c>
      <c r="F109" s="14">
        <f t="shared" si="17"/>
        <v>78.390379657039958</v>
      </c>
    </row>
    <row r="110" spans="1:6" x14ac:dyDescent="0.25">
      <c r="A110" s="27" t="s">
        <v>96</v>
      </c>
      <c r="B110" s="16" t="s">
        <v>7</v>
      </c>
      <c r="C110" s="24">
        <f>C112+C114+C113</f>
        <v>81539.8</v>
      </c>
      <c r="D110" s="24">
        <f>D112+D114+D113</f>
        <v>64484.2</v>
      </c>
      <c r="E110" s="22">
        <f t="shared" si="16"/>
        <v>17055.600000000006</v>
      </c>
      <c r="F110" s="22">
        <f t="shared" si="17"/>
        <v>79.083098069899606</v>
      </c>
    </row>
    <row r="111" spans="1:6" x14ac:dyDescent="0.25">
      <c r="A111" s="26"/>
      <c r="B111" s="13" t="s">
        <v>6</v>
      </c>
      <c r="C111" s="23"/>
      <c r="D111" s="14"/>
      <c r="E111" s="14"/>
      <c r="F111" s="14"/>
    </row>
    <row r="112" spans="1:6" x14ac:dyDescent="0.25">
      <c r="A112" s="26" t="s">
        <v>101</v>
      </c>
      <c r="B112" s="13" t="s">
        <v>102</v>
      </c>
      <c r="C112" s="14">
        <v>64732.5</v>
      </c>
      <c r="D112" s="14">
        <v>50296.3</v>
      </c>
      <c r="E112" s="14">
        <f t="shared" si="16"/>
        <v>14436.199999999997</v>
      </c>
      <c r="F112" s="14">
        <f t="shared" si="17"/>
        <v>77.698683041748737</v>
      </c>
    </row>
    <row r="113" spans="1:8" x14ac:dyDescent="0.25">
      <c r="A113" s="26" t="s">
        <v>198</v>
      </c>
      <c r="B113" s="13" t="s">
        <v>199</v>
      </c>
      <c r="C113" s="14">
        <v>284.7</v>
      </c>
      <c r="D113" s="14">
        <v>237.2</v>
      </c>
      <c r="E113" s="14">
        <f t="shared" si="16"/>
        <v>47.5</v>
      </c>
      <c r="F113" s="14">
        <f t="shared" si="17"/>
        <v>83.315770987003873</v>
      </c>
    </row>
    <row r="114" spans="1:8" x14ac:dyDescent="0.25">
      <c r="A114" s="26" t="s">
        <v>127</v>
      </c>
      <c r="B114" s="13" t="s">
        <v>128</v>
      </c>
      <c r="C114" s="14">
        <v>16522.599999999999</v>
      </c>
      <c r="D114" s="14">
        <v>13950.7</v>
      </c>
      <c r="E114" s="14">
        <f t="shared" si="16"/>
        <v>2571.8999999999978</v>
      </c>
      <c r="F114" s="14">
        <f t="shared" si="17"/>
        <v>84.43404791013522</v>
      </c>
    </row>
    <row r="115" spans="1:8" x14ac:dyDescent="0.25">
      <c r="A115" s="27" t="s">
        <v>103</v>
      </c>
      <c r="B115" s="16" t="s">
        <v>5</v>
      </c>
      <c r="C115" s="24">
        <f>C117</f>
        <v>23202.5</v>
      </c>
      <c r="D115" s="22">
        <f>D117</f>
        <v>19505.599999999999</v>
      </c>
      <c r="E115" s="22">
        <f t="shared" si="16"/>
        <v>3696.9000000000015</v>
      </c>
      <c r="F115" s="22">
        <f t="shared" si="17"/>
        <v>84.066803146212678</v>
      </c>
    </row>
    <row r="116" spans="1:8" x14ac:dyDescent="0.25">
      <c r="A116" s="26"/>
      <c r="B116" s="13" t="s">
        <v>6</v>
      </c>
      <c r="C116" s="24"/>
      <c r="D116" s="22"/>
      <c r="E116" s="14"/>
      <c r="F116" s="14"/>
    </row>
    <row r="117" spans="1:8" x14ac:dyDescent="0.25">
      <c r="A117" s="26" t="s">
        <v>104</v>
      </c>
      <c r="B117" s="13" t="s">
        <v>105</v>
      </c>
      <c r="C117" s="14">
        <v>23202.5</v>
      </c>
      <c r="D117" s="14">
        <v>19505.599999999999</v>
      </c>
      <c r="E117" s="14">
        <f t="shared" si="16"/>
        <v>3696.9000000000015</v>
      </c>
      <c r="F117" s="14">
        <f t="shared" si="17"/>
        <v>84.066803146212678</v>
      </c>
    </row>
    <row r="118" spans="1:8" x14ac:dyDescent="0.25">
      <c r="A118" s="27" t="s">
        <v>135</v>
      </c>
      <c r="B118" s="16" t="s">
        <v>136</v>
      </c>
      <c r="C118" s="24">
        <f>C119</f>
        <v>3837.9</v>
      </c>
      <c r="D118" s="24">
        <f>D119</f>
        <v>3837.9</v>
      </c>
      <c r="E118" s="22">
        <f t="shared" si="16"/>
        <v>0</v>
      </c>
      <c r="F118" s="14">
        <f t="shared" si="17"/>
        <v>100</v>
      </c>
    </row>
    <row r="119" spans="1:8" x14ac:dyDescent="0.25">
      <c r="A119" s="26" t="s">
        <v>137</v>
      </c>
      <c r="B119" s="13" t="s">
        <v>138</v>
      </c>
      <c r="C119" s="14">
        <v>3837.9</v>
      </c>
      <c r="D119" s="14">
        <v>3837.9</v>
      </c>
      <c r="E119" s="14">
        <f t="shared" si="16"/>
        <v>0</v>
      </c>
      <c r="F119" s="14">
        <f t="shared" si="17"/>
        <v>100</v>
      </c>
    </row>
    <row r="120" spans="1:8" x14ac:dyDescent="0.25">
      <c r="A120" s="26" t="s">
        <v>37</v>
      </c>
      <c r="B120" s="16" t="s">
        <v>4</v>
      </c>
      <c r="C120" s="35">
        <f>C7-C56</f>
        <v>736857.59999999963</v>
      </c>
      <c r="D120" s="35">
        <f>D7-D56</f>
        <v>861200.99999999977</v>
      </c>
      <c r="E120" s="14" t="s">
        <v>37</v>
      </c>
      <c r="F120" s="14" t="s">
        <v>37</v>
      </c>
      <c r="H120" s="4"/>
    </row>
    <row r="121" spans="1:8" x14ac:dyDescent="0.25">
      <c r="A121" s="26" t="s">
        <v>206</v>
      </c>
      <c r="B121" s="16" t="s">
        <v>151</v>
      </c>
      <c r="C121" s="24">
        <f>C122+C123</f>
        <v>-90000</v>
      </c>
      <c r="D121" s="24">
        <f>D122+D123</f>
        <v>-90000</v>
      </c>
      <c r="E121" s="14" t="s">
        <v>37</v>
      </c>
      <c r="F121" s="14" t="s">
        <v>37</v>
      </c>
      <c r="H121" s="4"/>
    </row>
    <row r="122" spans="1:8" ht="25.5" x14ac:dyDescent="0.25">
      <c r="A122" s="26" t="s">
        <v>155</v>
      </c>
      <c r="B122" s="13" t="s">
        <v>152</v>
      </c>
      <c r="C122" s="23">
        <v>0</v>
      </c>
      <c r="D122" s="23"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156</v>
      </c>
      <c r="B123" s="13" t="s">
        <v>153</v>
      </c>
      <c r="C123" s="23">
        <v>-90000</v>
      </c>
      <c r="D123" s="23">
        <v>-90000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205</v>
      </c>
      <c r="B124" s="63" t="s">
        <v>200</v>
      </c>
      <c r="C124" s="23">
        <f>C125+C126</f>
        <v>-300000</v>
      </c>
      <c r="D124" s="23">
        <f>D125+D126</f>
        <v>-300000</v>
      </c>
      <c r="E124" s="14" t="s">
        <v>37</v>
      </c>
      <c r="F124" s="14" t="s">
        <v>37</v>
      </c>
      <c r="H124" s="4"/>
    </row>
    <row r="125" spans="1:8" ht="38.25" x14ac:dyDescent="0.25">
      <c r="A125" s="26" t="s">
        <v>203</v>
      </c>
      <c r="B125" s="13" t="s">
        <v>201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30" customHeight="1" x14ac:dyDescent="0.25">
      <c r="A126" s="26" t="s">
        <v>204</v>
      </c>
      <c r="B126" s="13" t="s">
        <v>202</v>
      </c>
      <c r="C126" s="23">
        <v>-300000</v>
      </c>
      <c r="D126" s="23">
        <v>-300000</v>
      </c>
      <c r="E126" s="14" t="s">
        <v>37</v>
      </c>
      <c r="F126" s="14" t="s">
        <v>37</v>
      </c>
      <c r="H126" s="4"/>
    </row>
    <row r="127" spans="1:8" x14ac:dyDescent="0.25">
      <c r="A127" s="26" t="s">
        <v>157</v>
      </c>
      <c r="B127" s="16" t="s">
        <v>3</v>
      </c>
      <c r="C127" s="22">
        <f>C128+C129</f>
        <v>-346857.59999999963</v>
      </c>
      <c r="D127" s="22">
        <f>D128+D129</f>
        <v>-471201</v>
      </c>
      <c r="E127" s="22" t="s">
        <v>37</v>
      </c>
      <c r="F127" s="22" t="s">
        <v>37</v>
      </c>
    </row>
    <row r="128" spans="1:8" x14ac:dyDescent="0.25">
      <c r="A128" s="26" t="s">
        <v>158</v>
      </c>
      <c r="B128" s="13" t="s">
        <v>2</v>
      </c>
      <c r="C128" s="14">
        <v>-2967794.3</v>
      </c>
      <c r="D128" s="14">
        <v>-2471462.6</v>
      </c>
      <c r="E128" s="14" t="s">
        <v>37</v>
      </c>
      <c r="F128" s="22" t="s">
        <v>37</v>
      </c>
    </row>
    <row r="129" spans="1:7" x14ac:dyDescent="0.25">
      <c r="A129" s="26" t="s">
        <v>159</v>
      </c>
      <c r="B129" s="13" t="s">
        <v>1</v>
      </c>
      <c r="C129" s="14">
        <v>2620936.7000000002</v>
      </c>
      <c r="D129" s="14">
        <v>2000261.6</v>
      </c>
      <c r="E129" s="14" t="s">
        <v>37</v>
      </c>
      <c r="F129" s="22" t="s">
        <v>37</v>
      </c>
    </row>
    <row r="130" spans="1:7" ht="21" customHeight="1" x14ac:dyDescent="0.25">
      <c r="A130" s="26" t="s">
        <v>37</v>
      </c>
      <c r="B130" s="16" t="s">
        <v>0</v>
      </c>
      <c r="C130" s="22">
        <f>C127+C121+C124</f>
        <v>-736857.59999999963</v>
      </c>
      <c r="D130" s="22">
        <f>D127+D121+D124</f>
        <v>-861201</v>
      </c>
      <c r="E130" s="22" t="s">
        <v>37</v>
      </c>
      <c r="F130" s="22" t="s">
        <v>37</v>
      </c>
    </row>
    <row r="131" spans="1:7" ht="39" customHeight="1" x14ac:dyDescent="0.25">
      <c r="A131" s="73"/>
      <c r="B131" s="73"/>
      <c r="C131" s="61"/>
      <c r="D131" s="71"/>
      <c r="E131" s="71"/>
      <c r="F131" s="71"/>
      <c r="G131" s="62"/>
    </row>
    <row r="132" spans="1:7" ht="32.25" customHeight="1" x14ac:dyDescent="0.3">
      <c r="A132" s="81" t="s">
        <v>225</v>
      </c>
      <c r="B132" s="82"/>
      <c r="C132" s="79"/>
      <c r="D132" s="80"/>
      <c r="E132" s="81" t="s">
        <v>226</v>
      </c>
      <c r="F132" s="81"/>
      <c r="G132" s="80"/>
    </row>
    <row r="133" spans="1:7" ht="30.75" customHeight="1" x14ac:dyDescent="0.25">
      <c r="A133" s="69" t="s">
        <v>215</v>
      </c>
      <c r="B133" s="70"/>
      <c r="C133" s="70"/>
      <c r="D133" s="1"/>
      <c r="E133" s="1"/>
      <c r="F133" s="1"/>
    </row>
    <row r="140" spans="1:7" x14ac:dyDescent="0.25">
      <c r="E140" s="60"/>
    </row>
  </sheetData>
  <mergeCells count="7">
    <mergeCell ref="A2:F3"/>
    <mergeCell ref="A133:C133"/>
    <mergeCell ref="D131:F131"/>
    <mergeCell ref="E4:F4"/>
    <mergeCell ref="A131:B131"/>
    <mergeCell ref="A132:B132"/>
    <mergeCell ref="E132:F132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189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193</v>
      </c>
      <c r="C5" s="75"/>
      <c r="D5" s="75"/>
      <c r="E5" s="75"/>
      <c r="F5" s="75"/>
      <c r="G5" s="76" t="s">
        <v>194</v>
      </c>
      <c r="H5" s="77"/>
      <c r="I5" s="77"/>
      <c r="J5" s="78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2021-01-15T08:01:54Z</dcterms:modified>
</cp:coreProperties>
</file>